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RachelH\Desktop\"/>
    </mc:Choice>
  </mc:AlternateContent>
  <xr:revisionPtr revIDLastSave="0" documentId="13_ncr:1_{DE977BDE-06E6-4016-8F0A-C1F3A863F7A4}" xr6:coauthVersionLast="47" xr6:coauthVersionMax="47" xr10:uidLastSave="{00000000-0000-0000-0000-000000000000}"/>
  <bookViews>
    <workbookView xWindow="-120" yWindow="-120" windowWidth="29040" windowHeight="15840" xr2:uid="{00000000-000D-0000-FFFF-FFFF00000000}"/>
  </bookViews>
  <sheets>
    <sheet name="Rehab Calculator" sheetId="1" r:id="rId1"/>
    <sheet name="The Flipping Formula - MAO" sheetId="2" r:id="rId2"/>
  </sheets>
  <calcPr calcId="181029"/>
</workbook>
</file>

<file path=xl/calcChain.xml><?xml version="1.0" encoding="utf-8"?>
<calcChain xmlns="http://schemas.openxmlformats.org/spreadsheetml/2006/main">
  <c r="B24" i="2" l="1"/>
  <c r="B25" i="2"/>
  <c r="D28" i="2"/>
  <c r="B5" i="2"/>
  <c r="D106" i="1"/>
  <c r="D105" i="1"/>
  <c r="D104" i="1"/>
  <c r="D101" i="1"/>
  <c r="D100" i="1"/>
  <c r="D99" i="1"/>
  <c r="D98" i="1"/>
  <c r="D97" i="1"/>
  <c r="D96" i="1"/>
  <c r="D95" i="1"/>
  <c r="D94" i="1"/>
  <c r="D93" i="1"/>
  <c r="D92" i="1"/>
  <c r="D91" i="1"/>
  <c r="D90" i="1"/>
  <c r="D89" i="1"/>
  <c r="D88" i="1"/>
  <c r="D87" i="1"/>
  <c r="D86" i="1"/>
  <c r="D85" i="1"/>
  <c r="D84" i="1"/>
  <c r="D83" i="1"/>
  <c r="D82" i="1"/>
  <c r="D81" i="1"/>
  <c r="D78" i="1"/>
  <c r="D77" i="1"/>
  <c r="D76" i="1"/>
  <c r="D73" i="1"/>
  <c r="D72" i="1"/>
  <c r="D71" i="1"/>
  <c r="D68" i="1"/>
  <c r="D67" i="1"/>
  <c r="D66" i="1"/>
  <c r="D65" i="1"/>
  <c r="D64" i="1"/>
  <c r="D61" i="1"/>
  <c r="D60" i="1"/>
  <c r="D59" i="1"/>
  <c r="D56" i="1"/>
  <c r="D55" i="1"/>
  <c r="D54" i="1"/>
  <c r="D53" i="1"/>
  <c r="D52" i="1"/>
  <c r="D49" i="1"/>
  <c r="D48" i="1"/>
  <c r="D47" i="1"/>
  <c r="D46" i="1"/>
  <c r="D45" i="1"/>
  <c r="D42" i="1"/>
  <c r="D41" i="1"/>
  <c r="D38" i="1"/>
  <c r="D37" i="1"/>
  <c r="D36" i="1"/>
  <c r="D35" i="1"/>
  <c r="D32" i="1"/>
  <c r="D31" i="1"/>
  <c r="D30" i="1"/>
  <c r="D29" i="1"/>
  <c r="D26" i="1"/>
  <c r="D25" i="1"/>
  <c r="D24" i="1"/>
  <c r="D23" i="1"/>
  <c r="D20" i="1"/>
  <c r="D19" i="1"/>
  <c r="D18" i="1"/>
  <c r="D17" i="1"/>
  <c r="D16" i="1"/>
  <c r="D15" i="1"/>
  <c r="D14" i="1"/>
  <c r="D112" i="1" l="1"/>
  <c r="D113" i="1"/>
  <c r="D114" i="1" l="1"/>
  <c r="B7" i="2" s="1"/>
  <c r="B8" i="2" l="1"/>
  <c r="B16" i="2" s="1"/>
  <c r="B17" i="2"/>
  <c r="B18" i="2" l="1"/>
  <c r="B31" i="2"/>
  <c r="D19" i="2" s="1"/>
  <c r="D31" i="2" s="1"/>
</calcChain>
</file>

<file path=xl/sharedStrings.xml><?xml version="1.0" encoding="utf-8"?>
<sst xmlns="http://schemas.openxmlformats.org/spreadsheetml/2006/main" count="130" uniqueCount="125">
  <si>
    <t>FasterFunds Lending Rehab Calculator</t>
  </si>
  <si>
    <t>* This for a typical modern construction house with cosmetic repairs. These numbers are based on hiring out to typical St Louis contractors.</t>
  </si>
  <si>
    <t>Item</t>
  </si>
  <si>
    <t>Typical Cost</t>
  </si>
  <si>
    <t>Quantity</t>
  </si>
  <si>
    <t>Total</t>
  </si>
  <si>
    <t>Kitchen</t>
  </si>
  <si>
    <t>Full Replacement Small</t>
  </si>
  <si>
    <t>Full Replacement Medium</t>
  </si>
  <si>
    <t>Full Replacement Large</t>
  </si>
  <si>
    <t>Paint cabinets (Small)</t>
  </si>
  <si>
    <t>Appliance Package</t>
  </si>
  <si>
    <t>Countertops - granite (Small)</t>
  </si>
  <si>
    <t>Countertops - granite (Large)</t>
  </si>
  <si>
    <t>Master Bathroom</t>
  </si>
  <si>
    <t>Full Replacement (Dbl vanity, tub and shwr)</t>
  </si>
  <si>
    <t>Double Vanity, Toilet, Mirror &amp; Light</t>
  </si>
  <si>
    <t>Spray Tub, Shower and Surround</t>
  </si>
  <si>
    <t>Flooring</t>
  </si>
  <si>
    <t>Bathroom</t>
  </si>
  <si>
    <t>Full Replacement</t>
  </si>
  <si>
    <t>Vanity, Toilet, Mirror &amp; Light</t>
  </si>
  <si>
    <t>Spray Tub/ Shower and Surround</t>
  </si>
  <si>
    <t>Basement/Foundation</t>
  </si>
  <si>
    <t>Crack Repair injection (per foot)</t>
  </si>
  <si>
    <t>Crack Repair carbon fiber(per foot)</t>
  </si>
  <si>
    <t>Drain Tile and Sump Pump - per wall</t>
  </si>
  <si>
    <t>Finish Basement (per sqft)</t>
  </si>
  <si>
    <t>Paint and Light Wall Repair</t>
  </si>
  <si>
    <t>Ceilings, Walls, Doors &amp; Trim(Per sq ft)</t>
  </si>
  <si>
    <t>Ceilings &amp; Walls(Per sq ft)</t>
  </si>
  <si>
    <t>Carpet(Per sq ft)</t>
  </si>
  <si>
    <t>Vinyl Plank(Per sq ft)</t>
  </si>
  <si>
    <t>Tile/ Laminate(Per sq ft)</t>
  </si>
  <si>
    <t>Refinish Hardwood (Per sq ft)</t>
  </si>
  <si>
    <t>Hardwood Install (Per sq ft)</t>
  </si>
  <si>
    <t>Mechanical</t>
  </si>
  <si>
    <t>Furnace and AC</t>
  </si>
  <si>
    <t>Furnace</t>
  </si>
  <si>
    <t>AC and A-Coil</t>
  </si>
  <si>
    <t>Service HVAC</t>
  </si>
  <si>
    <t>Water Heater</t>
  </si>
  <si>
    <t>Plumbing</t>
  </si>
  <si>
    <t>Bathroom Stack Replacement</t>
  </si>
  <si>
    <t>Kitchen Stack Replacement</t>
  </si>
  <si>
    <t>Water Lines</t>
  </si>
  <si>
    <t>Electrical</t>
  </si>
  <si>
    <t>Panel</t>
  </si>
  <si>
    <t>Panel &amp; Service Cable</t>
  </si>
  <si>
    <t>Panel, Service Cable, and Mast</t>
  </si>
  <si>
    <t>Misc electric; Outlets and Switches</t>
  </si>
  <si>
    <t>Light Fixtures</t>
  </si>
  <si>
    <t>Millwork and Trim</t>
  </si>
  <si>
    <t>Doors(per door)</t>
  </si>
  <si>
    <t>Door Hardware(per door)</t>
  </si>
  <si>
    <t>Baseboards(Per sq ft)</t>
  </si>
  <si>
    <t>Garage</t>
  </si>
  <si>
    <t>Opener</t>
  </si>
  <si>
    <t>1-Car Door (Opener not Included)</t>
  </si>
  <si>
    <t>2-Car Door (Opener not Included)</t>
  </si>
  <si>
    <t>Exterior</t>
  </si>
  <si>
    <t>Sliding Door</t>
  </si>
  <si>
    <t>Windows(Per window)</t>
  </si>
  <si>
    <t>Roof (tear off - per sq ft)</t>
  </si>
  <si>
    <t>Flat roof (per sq ft)</t>
  </si>
  <si>
    <t>Vinyl Siding (per sq ft)</t>
  </si>
  <si>
    <t>Soffits (per sq ft)</t>
  </si>
  <si>
    <t>Gutters (per sq ft)</t>
  </si>
  <si>
    <t>Fascia (per sq ft)</t>
  </si>
  <si>
    <t>Concrete Driveway/Patio (per sq ft)</t>
  </si>
  <si>
    <t>Asphalt Layover (per sq ft)</t>
  </si>
  <si>
    <t>Seal Driveway</t>
  </si>
  <si>
    <t>Powerwash</t>
  </si>
  <si>
    <t>Misc. Exterior Paint (per sq ft)</t>
  </si>
  <si>
    <t>Tree Removal (Per tree)</t>
  </si>
  <si>
    <t>Light Landscaping</t>
  </si>
  <si>
    <t>Full Landscaping</t>
  </si>
  <si>
    <t>Light Fixtures (Per Fixture)</t>
  </si>
  <si>
    <t>Deck Repairs</t>
  </si>
  <si>
    <t>Deck Staining</t>
  </si>
  <si>
    <t>Deck (Per Sq ft)(w/ Survey and Permit)</t>
  </si>
  <si>
    <t>Tuckpointing (per sqft)</t>
  </si>
  <si>
    <t>Misc. Costs</t>
  </si>
  <si>
    <t>Junk Removal/Demo (per dump)</t>
  </si>
  <si>
    <t>Cleaning and Pictures</t>
  </si>
  <si>
    <t>Non-Load Bearing Wall Removal</t>
  </si>
  <si>
    <t>Misc (Permits, Inspections, etc)</t>
  </si>
  <si>
    <t xml:space="preserve">Grand Total </t>
  </si>
  <si>
    <t>Please use your personal judgement when utilizing the rehab calculator and complete your own due diligence with each of your contractors and update numbers based on their bids.Contractors costs can range widely - higher and lower than these numbers.</t>
  </si>
  <si>
    <t>The Flipping Formula</t>
  </si>
  <si>
    <t>Determine Max Allowable Offer (MAO)</t>
  </si>
  <si>
    <t>***Update/Change the yellow cells***</t>
  </si>
  <si>
    <t>Property Value (ARV)</t>
  </si>
  <si>
    <t>Discount Percentage (70-75%)</t>
  </si>
  <si>
    <t>Rehab Costs</t>
  </si>
  <si>
    <t>Purchase Price</t>
  </si>
  <si>
    <t>PROJECTED PROFIT</t>
  </si>
  <si>
    <t>Loan Amount</t>
  </si>
  <si>
    <t>Holding Costs</t>
  </si>
  <si>
    <t>All in Price</t>
  </si>
  <si>
    <t>Insurance</t>
  </si>
  <si>
    <t>Utilities</t>
  </si>
  <si>
    <t>List Price</t>
  </si>
  <si>
    <t>Taxes</t>
  </si>
  <si>
    <t>Sale Contract price</t>
  </si>
  <si>
    <t>Interest</t>
  </si>
  <si>
    <t>Sale Costs</t>
  </si>
  <si>
    <t>Fees</t>
  </si>
  <si>
    <t>Inspection Fixes</t>
  </si>
  <si>
    <t>Selling Commission</t>
  </si>
  <si>
    <t>Closing Costs</t>
  </si>
  <si>
    <t>ALL IN TOTAL</t>
  </si>
  <si>
    <t>NET Profit</t>
  </si>
  <si>
    <t>Finance Costs</t>
  </si>
  <si>
    <t>Short Term Points (Percentage)</t>
  </si>
  <si>
    <r>
      <t xml:space="preserve">Short Term </t>
    </r>
    <r>
      <rPr>
        <u/>
        <sz val="11"/>
        <color theme="1"/>
        <rFont val="Calibri"/>
        <family val="2"/>
      </rPr>
      <t xml:space="preserve">Annual </t>
    </r>
    <r>
      <rPr>
        <sz val="11"/>
        <color theme="1"/>
        <rFont val="Calibri"/>
        <family val="2"/>
      </rPr>
      <t>Interest (Percentage)</t>
    </r>
  </si>
  <si>
    <t>Projected ARV:</t>
  </si>
  <si>
    <t>Beds and Bath:</t>
  </si>
  <si>
    <t>Square Footage:</t>
  </si>
  <si>
    <t>Property Address:</t>
  </si>
  <si>
    <t>123 Main Street</t>
  </si>
  <si>
    <t>Realtor Commission %</t>
  </si>
  <si>
    <t>Points</t>
  </si>
  <si>
    <t>Months that you own the property</t>
  </si>
  <si>
    <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</si>
</sst>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_);[Red]\(&quot;$&quot;#,##0.00\)"/>
    <numFmt numFmtId="44" formatCode="_(&quot;$&quot;* #,##0.00_);_(&quot;$&quot;* \(#,##0.00\);_(&quot;$&quot;* &quot;-&quot;??_);_(@_)"/>
    <numFmt numFmtId="164" formatCode="&quot;$&quot;#,##0.00"/>
    <numFmt numFmtId="165" formatCode="&quot;$&quot;#,##0"/>
    <numFmt numFmtId="166" formatCode="_(&quot;$&quot;* #,##0_);_(&quot;$&quot;* \(#,##0\);_(&quot;$&quot;* &quot;-&quot;??_);_(@_)"/>
  </numFmts>
  <fonts count="22" x14ac:knownFonts="1">
    <font>
      <sz val="11"/>
      <color theme="1"/>
      <name val="Calibri"/>
      <scheme val="minor"/>
    </font>
    <font>
      <b/>
      <u/>
      <sz val="14"/>
      <color theme="1"/>
      <name val="Calibri"/>
      <family val="2"/>
    </font>
    <font>
      <b/>
      <u/>
      <sz val="14"/>
      <color theme="1"/>
      <name val="Calibri"/>
      <family val="2"/>
    </font>
    <font>
      <b/>
      <u/>
      <sz val="14"/>
      <color theme="1"/>
      <name val="Calibri"/>
      <family val="2"/>
    </font>
    <font>
      <sz val="11"/>
      <color theme="1"/>
      <name val="Calibri"/>
      <family val="2"/>
    </font>
    <font>
      <sz val="14"/>
      <color rgb="FFFFFFFF"/>
      <name val="Calibri"/>
      <family val="2"/>
    </font>
    <font>
      <b/>
      <sz val="14"/>
      <color theme="1"/>
      <name val="Calibri"/>
      <family val="2"/>
    </font>
    <font>
      <sz val="14"/>
      <color theme="1"/>
      <name val="Calibri"/>
      <family val="2"/>
    </font>
    <font>
      <b/>
      <sz val="11"/>
      <color theme="1"/>
      <name val="Calibri"/>
      <family val="2"/>
    </font>
    <font>
      <b/>
      <sz val="12"/>
      <color rgb="FF333333"/>
      <name val="Arial"/>
      <family val="2"/>
    </font>
    <font>
      <b/>
      <sz val="36"/>
      <color theme="1"/>
      <name val="Calibri"/>
      <family val="2"/>
    </font>
    <font>
      <sz val="11"/>
      <name val="Calibri"/>
      <family val="2"/>
    </font>
    <font>
      <b/>
      <sz val="14"/>
      <color theme="1"/>
      <name val="Arial"/>
      <family val="2"/>
    </font>
    <font>
      <sz val="11"/>
      <color theme="1"/>
      <name val="Calibri"/>
      <family val="2"/>
      <scheme val="minor"/>
    </font>
    <font>
      <sz val="10"/>
      <color theme="1"/>
      <name val="Arial"/>
      <family val="2"/>
    </font>
    <font>
      <b/>
      <u/>
      <sz val="12"/>
      <color theme="1"/>
      <name val="Calibri"/>
      <family val="2"/>
    </font>
    <font>
      <b/>
      <u/>
      <sz val="11"/>
      <color theme="1"/>
      <name val="Calibri"/>
      <family val="2"/>
    </font>
    <font>
      <u/>
      <sz val="11"/>
      <color theme="1"/>
      <name val="Calibri"/>
      <family val="2"/>
    </font>
    <font>
      <sz val="11"/>
      <color theme="1"/>
      <name val="Calibri"/>
      <scheme val="minor"/>
    </font>
    <font>
      <b/>
      <u/>
      <sz val="18"/>
      <color theme="1"/>
      <name val="Calibri"/>
      <family val="2"/>
    </font>
    <font>
      <sz val="18"/>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rgb="FFFFFF00"/>
        <bgColor rgb="FFFFFF00"/>
      </patternFill>
    </fill>
    <fill>
      <patternFill patternType="solid">
        <fgColor rgb="FFBFBFBF"/>
        <bgColor rgb="FFBFBFBF"/>
      </patternFill>
    </fill>
    <fill>
      <patternFill patternType="solid">
        <fgColor rgb="FF92CDDC"/>
        <bgColor rgb="FF92CDDC"/>
      </patternFill>
    </fill>
    <fill>
      <patternFill patternType="solid">
        <fgColor rgb="FFFFFF00"/>
        <bgColor indexed="64"/>
      </patternFill>
    </fill>
    <fill>
      <patternFill patternType="solid">
        <fgColor rgb="FFB7E1CD"/>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s>
  <borders count="2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rgb="FF000000"/>
      </left>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style="medium">
        <color rgb="FFCCCCCC"/>
      </left>
      <right style="thick">
        <color rgb="FF000000"/>
      </right>
      <top style="medium">
        <color rgb="FF000000"/>
      </top>
      <bottom style="medium">
        <color rgb="FF000000"/>
      </bottom>
      <diagonal/>
    </border>
    <border>
      <left style="thick">
        <color rgb="FF000000"/>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bottom/>
      <diagonal/>
    </border>
  </borders>
  <cellStyleXfs count="3">
    <xf numFmtId="0" fontId="0" fillId="0" borderId="0"/>
    <xf numFmtId="44" fontId="13" fillId="0" borderId="0" applyFont="0" applyFill="0" applyBorder="0" applyAlignment="0" applyProtection="0"/>
    <xf numFmtId="9" fontId="18" fillId="0" borderId="0" applyFont="0" applyFill="0" applyBorder="0" applyAlignment="0" applyProtection="0"/>
  </cellStyleXfs>
  <cellXfs count="74">
    <xf numFmtId="0" fontId="0" fillId="0" borderId="0" xfId="0"/>
    <xf numFmtId="0" fontId="2"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5" fillId="0" borderId="0" xfId="0" applyFont="1" applyAlignment="1">
      <alignment horizontal="right"/>
    </xf>
    <xf numFmtId="0" fontId="6" fillId="0" borderId="0" xfId="0" applyFont="1" applyAlignment="1">
      <alignment horizontal="left"/>
    </xf>
    <xf numFmtId="164" fontId="7" fillId="0" borderId="0" xfId="0" applyNumberFormat="1" applyFont="1" applyAlignment="1">
      <alignment horizontal="right"/>
    </xf>
    <xf numFmtId="0" fontId="7" fillId="0" borderId="0" xfId="0" applyFont="1" applyAlignment="1">
      <alignment horizontal="right"/>
    </xf>
    <xf numFmtId="0" fontId="7" fillId="0" borderId="0" xfId="0" applyFont="1" applyAlignment="1">
      <alignment horizontal="left"/>
    </xf>
    <xf numFmtId="0" fontId="7" fillId="0" borderId="1" xfId="0" applyFont="1" applyBorder="1" applyAlignment="1">
      <alignment horizontal="left"/>
    </xf>
    <xf numFmtId="164" fontId="7" fillId="0" borderId="2" xfId="0" applyNumberFormat="1" applyFont="1" applyBorder="1" applyAlignment="1">
      <alignment horizontal="right"/>
    </xf>
    <xf numFmtId="164" fontId="7" fillId="0" borderId="3" xfId="0" applyNumberFormat="1" applyFont="1" applyBorder="1" applyAlignment="1">
      <alignment horizontal="right"/>
    </xf>
    <xf numFmtId="0" fontId="7" fillId="0" borderId="4" xfId="0" applyFont="1" applyBorder="1" applyAlignment="1">
      <alignment horizontal="left"/>
    </xf>
    <xf numFmtId="9" fontId="7" fillId="0" borderId="0" xfId="0" applyNumberFormat="1" applyFont="1" applyAlignment="1">
      <alignment horizontal="right"/>
    </xf>
    <xf numFmtId="164" fontId="7" fillId="0" borderId="5" xfId="0" applyNumberFormat="1" applyFont="1" applyBorder="1" applyAlignment="1">
      <alignment horizontal="right"/>
    </xf>
    <xf numFmtId="0" fontId="6" fillId="0" borderId="6" xfId="0" applyFont="1" applyBorder="1" applyAlignment="1">
      <alignment horizontal="left"/>
    </xf>
    <xf numFmtId="164" fontId="7" fillId="0" borderId="7" xfId="0" applyNumberFormat="1" applyFont="1" applyBorder="1" applyAlignment="1">
      <alignment horizontal="right"/>
    </xf>
    <xf numFmtId="164" fontId="6" fillId="0" borderId="8" xfId="0" applyNumberFormat="1" applyFont="1" applyBorder="1" applyAlignment="1">
      <alignment horizontal="right"/>
    </xf>
    <xf numFmtId="0" fontId="8" fillId="0" borderId="0" xfId="0" applyFont="1"/>
    <xf numFmtId="0" fontId="4" fillId="0" borderId="7" xfId="0" applyFont="1" applyBorder="1"/>
    <xf numFmtId="0" fontId="4" fillId="0" borderId="0" xfId="0" applyFont="1"/>
    <xf numFmtId="0" fontId="12" fillId="0" borderId="12" xfId="0" applyFont="1" applyBorder="1" applyAlignment="1">
      <alignment horizontal="center"/>
    </xf>
    <xf numFmtId="165" fontId="12" fillId="2" borderId="8" xfId="0" applyNumberFormat="1" applyFont="1" applyFill="1" applyBorder="1" applyAlignment="1">
      <alignment horizontal="center"/>
    </xf>
    <xf numFmtId="0" fontId="12" fillId="0" borderId="0" xfId="0" applyFont="1" applyAlignment="1">
      <alignment horizontal="center"/>
    </xf>
    <xf numFmtId="165" fontId="12" fillId="0" borderId="0" xfId="0" applyNumberFormat="1" applyFont="1" applyAlignment="1">
      <alignment horizontal="center"/>
    </xf>
    <xf numFmtId="9" fontId="12" fillId="2" borderId="8" xfId="0" applyNumberFormat="1" applyFont="1" applyFill="1" applyBorder="1" applyAlignment="1">
      <alignment horizontal="center"/>
    </xf>
    <xf numFmtId="9" fontId="12" fillId="0" borderId="0" xfId="0" applyNumberFormat="1" applyFont="1" applyAlignment="1">
      <alignment horizontal="center"/>
    </xf>
    <xf numFmtId="165" fontId="12" fillId="0" borderId="8" xfId="0" applyNumberFormat="1" applyFont="1" applyBorder="1" applyAlignment="1">
      <alignment horizontal="center"/>
    </xf>
    <xf numFmtId="165" fontId="7" fillId="4" borderId="8" xfId="0" applyNumberFormat="1" applyFont="1" applyFill="1" applyBorder="1" applyAlignment="1">
      <alignment horizontal="center"/>
    </xf>
    <xf numFmtId="165" fontId="7" fillId="0" borderId="0" xfId="0" applyNumberFormat="1" applyFont="1" applyAlignment="1">
      <alignment horizontal="center"/>
    </xf>
    <xf numFmtId="9" fontId="7" fillId="5" borderId="0" xfId="0" applyNumberFormat="1" applyFont="1" applyFill="1" applyAlignment="1">
      <alignment horizontal="right"/>
    </xf>
    <xf numFmtId="0" fontId="14" fillId="0" borderId="13" xfId="0" applyFont="1" applyBorder="1" applyAlignment="1">
      <alignment wrapText="1"/>
    </xf>
    <xf numFmtId="0" fontId="14" fillId="0" borderId="14" xfId="0" applyFont="1" applyBorder="1" applyAlignment="1">
      <alignment wrapText="1"/>
    </xf>
    <xf numFmtId="0" fontId="8" fillId="0" borderId="16" xfId="0" applyFont="1" applyBorder="1" applyAlignment="1">
      <alignment wrapText="1"/>
    </xf>
    <xf numFmtId="8" fontId="4" fillId="0" borderId="17" xfId="0" applyNumberFormat="1" applyFont="1" applyBorder="1" applyAlignment="1">
      <alignment horizontal="center" wrapText="1"/>
    </xf>
    <xf numFmtId="0" fontId="14" fillId="0" borderId="18" xfId="0" applyFont="1" applyBorder="1" applyAlignment="1">
      <alignment wrapText="1"/>
    </xf>
    <xf numFmtId="0" fontId="14" fillId="0" borderId="19" xfId="0" applyFont="1" applyBorder="1" applyAlignment="1">
      <alignment wrapText="1"/>
    </xf>
    <xf numFmtId="0" fontId="14" fillId="0" borderId="16" xfId="0" applyFont="1" applyBorder="1" applyAlignment="1">
      <alignment wrapText="1"/>
    </xf>
    <xf numFmtId="0" fontId="14" fillId="0" borderId="17" xfId="0" applyFont="1" applyBorder="1" applyAlignment="1">
      <alignment wrapText="1"/>
    </xf>
    <xf numFmtId="0" fontId="4" fillId="0" borderId="18" xfId="0" applyFont="1" applyBorder="1" applyAlignment="1">
      <alignment wrapText="1"/>
    </xf>
    <xf numFmtId="8" fontId="4" fillId="0" borderId="19" xfId="0" applyNumberFormat="1" applyFont="1" applyBorder="1" applyAlignment="1">
      <alignment horizontal="right" wrapText="1"/>
    </xf>
    <xf numFmtId="0" fontId="4" fillId="0" borderId="16" xfId="0" applyFont="1" applyBorder="1" applyAlignment="1">
      <alignment wrapText="1"/>
    </xf>
    <xf numFmtId="0" fontId="8" fillId="0" borderId="18" xfId="0" applyFont="1" applyBorder="1" applyAlignment="1">
      <alignment wrapText="1"/>
    </xf>
    <xf numFmtId="0" fontId="8" fillId="0" borderId="21" xfId="0" applyFont="1" applyBorder="1" applyAlignment="1">
      <alignment wrapText="1"/>
    </xf>
    <xf numFmtId="0" fontId="14" fillId="0" borderId="22" xfId="0" applyFont="1" applyBorder="1" applyAlignment="1">
      <alignment wrapText="1"/>
    </xf>
    <xf numFmtId="0" fontId="4" fillId="0" borderId="23" xfId="0" applyFont="1" applyBorder="1" applyAlignment="1">
      <alignment wrapText="1"/>
    </xf>
    <xf numFmtId="9" fontId="4" fillId="6" borderId="24" xfId="0" applyNumberFormat="1" applyFont="1" applyFill="1" applyBorder="1" applyAlignment="1">
      <alignment horizontal="center" wrapText="1"/>
    </xf>
    <xf numFmtId="10" fontId="4" fillId="6" borderId="24" xfId="0" applyNumberFormat="1" applyFont="1" applyFill="1" applyBorder="1" applyAlignment="1">
      <alignment horizontal="center" wrapText="1"/>
    </xf>
    <xf numFmtId="0" fontId="1" fillId="0" borderId="25" xfId="0" applyFont="1" applyBorder="1" applyAlignment="1">
      <alignment horizontal="left"/>
    </xf>
    <xf numFmtId="8" fontId="4" fillId="5" borderId="17" xfId="0" applyNumberFormat="1" applyFont="1" applyFill="1" applyBorder="1" applyAlignment="1">
      <alignment horizontal="center" wrapText="1"/>
    </xf>
    <xf numFmtId="8" fontId="4" fillId="5" borderId="19" xfId="0" applyNumberFormat="1" applyFont="1" applyFill="1" applyBorder="1" applyAlignment="1">
      <alignment horizontal="right" wrapText="1"/>
    </xf>
    <xf numFmtId="0" fontId="4" fillId="0" borderId="26" xfId="0" applyFont="1" applyBorder="1" applyAlignment="1">
      <alignment wrapText="1"/>
    </xf>
    <xf numFmtId="9" fontId="14" fillId="5" borderId="19" xfId="2" applyFont="1" applyFill="1" applyBorder="1" applyAlignment="1">
      <alignment wrapText="1"/>
    </xf>
    <xf numFmtId="0" fontId="16" fillId="8" borderId="16" xfId="0" applyFont="1" applyFill="1" applyBorder="1" applyAlignment="1">
      <alignment wrapText="1"/>
    </xf>
    <xf numFmtId="8" fontId="8" fillId="8" borderId="17" xfId="0" applyNumberFormat="1" applyFont="1" applyFill="1" applyBorder="1" applyAlignment="1">
      <alignment horizontal="center" wrapText="1"/>
    </xf>
    <xf numFmtId="0" fontId="0" fillId="0" borderId="0" xfId="0"/>
    <xf numFmtId="0" fontId="3" fillId="0" borderId="0" xfId="0" applyFont="1" applyAlignment="1">
      <alignment horizontal="left" wrapText="1"/>
    </xf>
    <xf numFmtId="0" fontId="9" fillId="0" borderId="0" xfId="0" applyFont="1" applyAlignment="1">
      <alignment horizontal="center" wrapText="1"/>
    </xf>
    <xf numFmtId="0" fontId="6" fillId="3" borderId="9" xfId="0" applyFont="1" applyFill="1" applyBorder="1" applyAlignment="1">
      <alignment horizontal="center"/>
    </xf>
    <xf numFmtId="0" fontId="11" fillId="0" borderId="9" xfId="0" applyFont="1" applyBorder="1"/>
    <xf numFmtId="0" fontId="6" fillId="2" borderId="10" xfId="0" applyFont="1" applyFill="1" applyBorder="1" applyAlignment="1">
      <alignment horizontal="center"/>
    </xf>
    <xf numFmtId="0" fontId="11" fillId="0" borderId="11" xfId="0" applyFont="1" applyBorder="1"/>
    <xf numFmtId="0" fontId="10" fillId="3" borderId="9" xfId="0" applyFont="1" applyFill="1" applyBorder="1" applyAlignment="1">
      <alignment horizontal="center"/>
    </xf>
    <xf numFmtId="0" fontId="15" fillId="0" borderId="20" xfId="0" applyFont="1" applyBorder="1" applyAlignment="1">
      <alignment horizontal="center" wrapText="1"/>
    </xf>
    <xf numFmtId="0" fontId="15" fillId="0" borderId="15" xfId="0" applyFont="1" applyBorder="1" applyAlignment="1">
      <alignment horizontal="center" wrapText="1"/>
    </xf>
    <xf numFmtId="1" fontId="4" fillId="6" borderId="24" xfId="0" applyNumberFormat="1" applyFont="1" applyFill="1" applyBorder="1" applyAlignment="1">
      <alignment horizontal="center" wrapText="1"/>
    </xf>
    <xf numFmtId="8" fontId="4" fillId="9" borderId="17" xfId="0" applyNumberFormat="1" applyFont="1" applyFill="1" applyBorder="1" applyAlignment="1">
      <alignment horizontal="center" wrapText="1"/>
    </xf>
    <xf numFmtId="0" fontId="6" fillId="7" borderId="17" xfId="0" applyFont="1" applyFill="1" applyBorder="1" applyAlignment="1">
      <alignment wrapText="1"/>
    </xf>
    <xf numFmtId="8" fontId="6" fillId="7" borderId="17" xfId="0" applyNumberFormat="1" applyFont="1" applyFill="1" applyBorder="1" applyAlignment="1">
      <alignment horizontal="right" wrapText="1"/>
    </xf>
    <xf numFmtId="0" fontId="19" fillId="0" borderId="0" xfId="0" applyFont="1" applyAlignment="1">
      <alignment horizontal="center"/>
    </xf>
    <xf numFmtId="0" fontId="20" fillId="0" borderId="0" xfId="0" applyFont="1"/>
    <xf numFmtId="0" fontId="21" fillId="5" borderId="25" xfId="0" applyFont="1" applyFill="1" applyBorder="1"/>
    <xf numFmtId="166" fontId="21" fillId="5" borderId="25" xfId="1" applyNumberFormat="1" applyFont="1" applyFill="1" applyBorder="1"/>
    <xf numFmtId="49" fontId="21" fillId="5" borderId="25" xfId="0" applyNumberFormat="1" applyFont="1" applyFill="1" applyBorder="1" applyAlignment="1">
      <alignment horizontal="right"/>
    </xf>
  </cellXfs>
  <cellStyles count="3">
    <cellStyle name="Currency" xfId="1" builtinId="4"/>
    <cellStyle name="Normal" xfId="0" builtinId="0"/>
    <cellStyle name="Percent" xfId="2" builtinId="5"/>
  </cellStyles>
  <dxfs count="3">
    <dxf>
      <fill>
        <patternFill patternType="solid">
          <fgColor rgb="FFEFEFEF"/>
          <bgColor rgb="FFEFEFEF"/>
        </patternFill>
      </fill>
    </dxf>
    <dxf>
      <fill>
        <patternFill patternType="solid">
          <fgColor rgb="FFCCCCCC"/>
          <bgColor rgb="FFCCCCCC"/>
        </patternFill>
      </fill>
    </dxf>
    <dxf>
      <fill>
        <patternFill patternType="solid">
          <fgColor rgb="FF000000"/>
          <bgColor rgb="FF000000"/>
        </patternFill>
      </fill>
    </dxf>
  </dxfs>
  <tableStyles count="1" defaultTableStyle="TableStyleMedium2" defaultPivotStyle="PivotStyleLight16">
    <tableStyle name="Rehab Calculator-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885266</xdr:colOff>
      <xdr:row>0</xdr:row>
      <xdr:rowOff>0</xdr:rowOff>
    </xdr:from>
    <xdr:ext cx="2629460" cy="171450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838266" y="0"/>
          <a:ext cx="2629460" cy="17145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152400</xdr:colOff>
      <xdr:row>0</xdr:row>
      <xdr:rowOff>0</xdr:rowOff>
    </xdr:from>
    <xdr:ext cx="1876425" cy="1809750"/>
    <xdr:pic>
      <xdr:nvPicPr>
        <xdr:cNvPr id="2" name="image1.jpg" title="Image">
          <a:extLst>
            <a:ext uri="{FF2B5EF4-FFF2-40B4-BE49-F238E27FC236}">
              <a16:creationId xmlns:a16="http://schemas.microsoft.com/office/drawing/2014/main" id="{578BB37F-0750-4C5F-B46F-4CD0651B695E}"/>
            </a:ext>
          </a:extLst>
        </xdr:cNvPr>
        <xdr:cNvPicPr preferRelativeResize="0"/>
      </xdr:nvPicPr>
      <xdr:blipFill rotWithShape="1">
        <a:blip xmlns:r="http://schemas.openxmlformats.org/officeDocument/2006/relationships" r:embed="rId1" cstate="print"/>
        <a:srcRect l="29328" t="17354" r="30412" b="15697"/>
        <a:stretch/>
      </xdr:blipFill>
      <xdr:spPr>
        <a:xfrm>
          <a:off x="7277100" y="0"/>
          <a:ext cx="1876425" cy="180975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D114">
  <tableColumns count="4">
    <tableColumn id="1" xr3:uid="{00000000-0010-0000-0000-000001000000}" name="Item"/>
    <tableColumn id="2" xr3:uid="{00000000-0010-0000-0000-000002000000}" name="Typical Cost"/>
    <tableColumn id="3" xr3:uid="{00000000-0010-0000-0000-000003000000}" name="Quantity"/>
    <tableColumn id="4" xr3:uid="{00000000-0010-0000-0000-000004000000}" name="Total"/>
  </tableColumns>
  <tableStyleInfo name="Rehab Calculator-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002"/>
  <sheetViews>
    <sheetView tabSelected="1" topLeftCell="A7" zoomScale="85" zoomScaleNormal="85" workbookViewId="0">
      <selection activeCell="A9" sqref="A9:D10"/>
    </sheetView>
  </sheetViews>
  <sheetFormatPr defaultColWidth="14.42578125" defaultRowHeight="15" customHeight="1" x14ac:dyDescent="0.25"/>
  <cols>
    <col min="1" max="1" width="51" customWidth="1"/>
    <col min="2" max="2" width="23.28515625" customWidth="1"/>
    <col min="3" max="4" width="26" customWidth="1"/>
    <col min="5" max="26" width="8.7109375" customWidth="1"/>
  </cols>
  <sheetData>
    <row r="1" spans="1:4" x14ac:dyDescent="0.25">
      <c r="A1" s="69" t="s">
        <v>0</v>
      </c>
      <c r="B1" s="70"/>
      <c r="C1" s="70"/>
      <c r="D1" s="70"/>
    </row>
    <row r="2" spans="1:4" ht="15" customHeight="1" x14ac:dyDescent="0.25">
      <c r="A2" s="70"/>
      <c r="B2" s="70"/>
      <c r="C2" s="70"/>
      <c r="D2" s="70"/>
    </row>
    <row r="3" spans="1:4" ht="18.75" x14ac:dyDescent="0.3">
      <c r="A3" s="1"/>
    </row>
    <row r="4" spans="1:4" ht="25.5" customHeight="1" x14ac:dyDescent="0.3">
      <c r="A4" s="48" t="s">
        <v>119</v>
      </c>
      <c r="B4" s="71" t="s">
        <v>120</v>
      </c>
    </row>
    <row r="5" spans="1:4" ht="24" customHeight="1" x14ac:dyDescent="0.3">
      <c r="A5" s="48" t="s">
        <v>118</v>
      </c>
      <c r="B5" s="71">
        <v>1200</v>
      </c>
    </row>
    <row r="6" spans="1:4" ht="27.75" customHeight="1" x14ac:dyDescent="0.3">
      <c r="A6" s="48" t="s">
        <v>117</v>
      </c>
      <c r="B6" s="73" t="s">
        <v>124</v>
      </c>
    </row>
    <row r="7" spans="1:4" ht="27" customHeight="1" x14ac:dyDescent="0.3">
      <c r="A7" s="48" t="s">
        <v>116</v>
      </c>
      <c r="B7" s="72">
        <v>300000</v>
      </c>
    </row>
    <row r="8" spans="1:4" ht="18.75" x14ac:dyDescent="0.3">
      <c r="A8" s="1"/>
    </row>
    <row r="9" spans="1:4" x14ac:dyDescent="0.25">
      <c r="A9" s="56" t="s">
        <v>1</v>
      </c>
      <c r="B9" s="55"/>
      <c r="C9" s="55"/>
      <c r="D9" s="55"/>
    </row>
    <row r="10" spans="1:4" ht="21.75" customHeight="1" x14ac:dyDescent="0.25">
      <c r="A10" s="55"/>
      <c r="B10" s="55"/>
      <c r="C10" s="55"/>
      <c r="D10" s="55"/>
    </row>
    <row r="11" spans="1:4" x14ac:dyDescent="0.25">
      <c r="A11" s="2"/>
    </row>
    <row r="12" spans="1:4" ht="18.75" x14ac:dyDescent="0.3">
      <c r="A12" s="3" t="s">
        <v>2</v>
      </c>
      <c r="B12" s="4" t="s">
        <v>3</v>
      </c>
      <c r="C12" s="4" t="s">
        <v>4</v>
      </c>
      <c r="D12" s="4" t="s">
        <v>5</v>
      </c>
    </row>
    <row r="13" spans="1:4" ht="18.75" x14ac:dyDescent="0.3">
      <c r="A13" s="5" t="s">
        <v>6</v>
      </c>
      <c r="B13" s="6"/>
      <c r="C13" s="7"/>
      <c r="D13" s="7"/>
    </row>
    <row r="14" spans="1:4" ht="18.75" x14ac:dyDescent="0.3">
      <c r="A14" s="8" t="s">
        <v>7</v>
      </c>
      <c r="B14" s="6">
        <v>8500</v>
      </c>
      <c r="C14" s="7"/>
      <c r="D14" s="6">
        <f t="shared" ref="D14:D20" si="0">B14*C14</f>
        <v>0</v>
      </c>
    </row>
    <row r="15" spans="1:4" ht="18.75" x14ac:dyDescent="0.3">
      <c r="A15" s="8" t="s">
        <v>8</v>
      </c>
      <c r="B15" s="6">
        <v>10000</v>
      </c>
      <c r="C15" s="7"/>
      <c r="D15" s="6">
        <f t="shared" si="0"/>
        <v>0</v>
      </c>
    </row>
    <row r="16" spans="1:4" ht="18.75" x14ac:dyDescent="0.3">
      <c r="A16" s="8" t="s">
        <v>9</v>
      </c>
      <c r="B16" s="6">
        <v>12500</v>
      </c>
      <c r="C16" s="7"/>
      <c r="D16" s="6">
        <f>B16*C16</f>
        <v>0</v>
      </c>
    </row>
    <row r="17" spans="1:4" ht="18.75" x14ac:dyDescent="0.3">
      <c r="A17" s="8" t="s">
        <v>10</v>
      </c>
      <c r="B17" s="6">
        <v>1500</v>
      </c>
      <c r="C17" s="7"/>
      <c r="D17" s="6">
        <f>B17*C17</f>
        <v>0</v>
      </c>
    </row>
    <row r="18" spans="1:4" ht="18.75" x14ac:dyDescent="0.3">
      <c r="A18" s="8" t="s">
        <v>11</v>
      </c>
      <c r="B18" s="6">
        <v>2000</v>
      </c>
      <c r="C18" s="7"/>
      <c r="D18" s="6">
        <f t="shared" si="0"/>
        <v>0</v>
      </c>
    </row>
    <row r="19" spans="1:4" ht="18.75" x14ac:dyDescent="0.3">
      <c r="A19" s="8" t="s">
        <v>12</v>
      </c>
      <c r="B19" s="6">
        <v>2500</v>
      </c>
      <c r="C19" s="7"/>
      <c r="D19" s="6">
        <f t="shared" si="0"/>
        <v>0</v>
      </c>
    </row>
    <row r="20" spans="1:4" ht="18.75" x14ac:dyDescent="0.3">
      <c r="A20" s="8" t="s">
        <v>13</v>
      </c>
      <c r="B20" s="6">
        <v>5000</v>
      </c>
      <c r="C20" s="7"/>
      <c r="D20" s="6">
        <f t="shared" si="0"/>
        <v>0</v>
      </c>
    </row>
    <row r="21" spans="1:4" ht="18.75" x14ac:dyDescent="0.3">
      <c r="A21" s="8"/>
      <c r="B21" s="6"/>
      <c r="C21" s="7"/>
      <c r="D21" s="6"/>
    </row>
    <row r="22" spans="1:4" ht="15.75" customHeight="1" x14ac:dyDescent="0.3">
      <c r="A22" s="5" t="s">
        <v>14</v>
      </c>
      <c r="B22" s="6"/>
      <c r="C22" s="7"/>
      <c r="D22" s="6"/>
    </row>
    <row r="23" spans="1:4" ht="15.75" customHeight="1" x14ac:dyDescent="0.3">
      <c r="A23" s="8" t="s">
        <v>15</v>
      </c>
      <c r="B23" s="6">
        <v>4500</v>
      </c>
      <c r="C23" s="7"/>
      <c r="D23" s="6">
        <f>B23*C23</f>
        <v>0</v>
      </c>
    </row>
    <row r="24" spans="1:4" ht="15.75" customHeight="1" x14ac:dyDescent="0.3">
      <c r="A24" s="8" t="s">
        <v>16</v>
      </c>
      <c r="B24" s="6">
        <v>2000</v>
      </c>
      <c r="C24" s="7"/>
      <c r="D24" s="6">
        <f>B24*C24</f>
        <v>0</v>
      </c>
    </row>
    <row r="25" spans="1:4" ht="15.75" customHeight="1" x14ac:dyDescent="0.3">
      <c r="A25" s="8" t="s">
        <v>17</v>
      </c>
      <c r="B25" s="6">
        <v>1000</v>
      </c>
      <c r="C25" s="7"/>
      <c r="D25" s="6">
        <f>B25*C25</f>
        <v>0</v>
      </c>
    </row>
    <row r="26" spans="1:4" ht="15.75" customHeight="1" x14ac:dyDescent="0.3">
      <c r="A26" s="8" t="s">
        <v>18</v>
      </c>
      <c r="B26" s="6">
        <v>500</v>
      </c>
      <c r="C26" s="7"/>
      <c r="D26" s="6">
        <f>B26*C26</f>
        <v>0</v>
      </c>
    </row>
    <row r="27" spans="1:4" ht="15.75" customHeight="1" x14ac:dyDescent="0.3">
      <c r="A27" s="8"/>
      <c r="B27" s="6"/>
      <c r="C27" s="7"/>
      <c r="D27" s="6"/>
    </row>
    <row r="28" spans="1:4" ht="15.75" customHeight="1" x14ac:dyDescent="0.3">
      <c r="A28" s="5" t="s">
        <v>19</v>
      </c>
      <c r="B28" s="6"/>
      <c r="C28" s="7"/>
      <c r="D28" s="6"/>
    </row>
    <row r="29" spans="1:4" ht="15.75" customHeight="1" x14ac:dyDescent="0.3">
      <c r="A29" s="8" t="s">
        <v>20</v>
      </c>
      <c r="B29" s="6">
        <v>3500</v>
      </c>
      <c r="C29" s="7"/>
      <c r="D29" s="6">
        <f>B29*C29</f>
        <v>0</v>
      </c>
    </row>
    <row r="30" spans="1:4" ht="15.75" customHeight="1" x14ac:dyDescent="0.3">
      <c r="A30" s="8" t="s">
        <v>21</v>
      </c>
      <c r="B30" s="6">
        <v>1000</v>
      </c>
      <c r="C30" s="7"/>
      <c r="D30" s="6">
        <f>B30*C30</f>
        <v>0</v>
      </c>
    </row>
    <row r="31" spans="1:4" ht="15.75" customHeight="1" x14ac:dyDescent="0.3">
      <c r="A31" s="8" t="s">
        <v>22</v>
      </c>
      <c r="B31" s="6">
        <v>500</v>
      </c>
      <c r="C31" s="7"/>
      <c r="D31" s="6">
        <f>B31*C31</f>
        <v>0</v>
      </c>
    </row>
    <row r="32" spans="1:4" ht="15.75" customHeight="1" x14ac:dyDescent="0.3">
      <c r="A32" s="8" t="s">
        <v>18</v>
      </c>
      <c r="B32" s="6">
        <v>500</v>
      </c>
      <c r="C32" s="7"/>
      <c r="D32" s="6">
        <f>B32*C32</f>
        <v>0</v>
      </c>
    </row>
    <row r="33" spans="1:4" ht="15.75" customHeight="1" x14ac:dyDescent="0.3">
      <c r="A33" s="8"/>
      <c r="B33" s="6"/>
      <c r="C33" s="7"/>
      <c r="D33" s="6"/>
    </row>
    <row r="34" spans="1:4" ht="15.75" customHeight="1" x14ac:dyDescent="0.3">
      <c r="A34" s="5" t="s">
        <v>23</v>
      </c>
      <c r="B34" s="6"/>
      <c r="C34" s="7"/>
      <c r="D34" s="6"/>
    </row>
    <row r="35" spans="1:4" ht="15.75" customHeight="1" x14ac:dyDescent="0.3">
      <c r="A35" s="8" t="s">
        <v>24</v>
      </c>
      <c r="B35" s="6">
        <v>75</v>
      </c>
      <c r="C35" s="7"/>
      <c r="D35" s="6">
        <f>B35*C35</f>
        <v>0</v>
      </c>
    </row>
    <row r="36" spans="1:4" ht="15.75" customHeight="1" x14ac:dyDescent="0.3">
      <c r="A36" s="8" t="s">
        <v>25</v>
      </c>
      <c r="B36" s="6">
        <v>100</v>
      </c>
      <c r="C36" s="7"/>
      <c r="D36" s="6">
        <f>B36*C36</f>
        <v>0</v>
      </c>
    </row>
    <row r="37" spans="1:4" ht="15.75" customHeight="1" x14ac:dyDescent="0.3">
      <c r="A37" s="8" t="s">
        <v>26</v>
      </c>
      <c r="B37" s="6">
        <v>2000</v>
      </c>
      <c r="C37" s="7"/>
      <c r="D37" s="6">
        <f>B37*C37</f>
        <v>0</v>
      </c>
    </row>
    <row r="38" spans="1:4" ht="15.75" customHeight="1" x14ac:dyDescent="0.3">
      <c r="A38" s="8" t="s">
        <v>27</v>
      </c>
      <c r="B38" s="6">
        <v>20</v>
      </c>
      <c r="C38" s="7"/>
      <c r="D38" s="6">
        <f>B38*C38</f>
        <v>0</v>
      </c>
    </row>
    <row r="39" spans="1:4" ht="15.75" customHeight="1" x14ac:dyDescent="0.3">
      <c r="A39" s="8"/>
      <c r="B39" s="6"/>
      <c r="C39" s="7"/>
      <c r="D39" s="6"/>
    </row>
    <row r="40" spans="1:4" ht="15.75" customHeight="1" x14ac:dyDescent="0.3">
      <c r="A40" s="5" t="s">
        <v>28</v>
      </c>
      <c r="B40" s="6"/>
      <c r="C40" s="7"/>
      <c r="D40" s="6"/>
    </row>
    <row r="41" spans="1:4" ht="15.75" customHeight="1" x14ac:dyDescent="0.3">
      <c r="A41" s="8" t="s">
        <v>29</v>
      </c>
      <c r="B41" s="6">
        <v>5</v>
      </c>
      <c r="C41" s="7"/>
      <c r="D41" s="6">
        <f>B41*C41</f>
        <v>0</v>
      </c>
    </row>
    <row r="42" spans="1:4" ht="15.75" customHeight="1" x14ac:dyDescent="0.3">
      <c r="A42" s="8" t="s">
        <v>30</v>
      </c>
      <c r="B42" s="6">
        <v>4</v>
      </c>
      <c r="C42" s="7"/>
      <c r="D42" s="6">
        <f>B42*C42</f>
        <v>0</v>
      </c>
    </row>
    <row r="43" spans="1:4" ht="15.75" customHeight="1" x14ac:dyDescent="0.3">
      <c r="A43" s="8"/>
      <c r="B43" s="6"/>
      <c r="C43" s="7"/>
      <c r="D43" s="6"/>
    </row>
    <row r="44" spans="1:4" ht="15.75" customHeight="1" x14ac:dyDescent="0.3">
      <c r="A44" s="5" t="s">
        <v>18</v>
      </c>
      <c r="B44" s="6"/>
      <c r="C44" s="7"/>
      <c r="D44" s="6"/>
    </row>
    <row r="45" spans="1:4" ht="15.75" customHeight="1" x14ac:dyDescent="0.3">
      <c r="A45" s="8" t="s">
        <v>31</v>
      </c>
      <c r="B45" s="6">
        <v>3.5</v>
      </c>
      <c r="C45" s="7"/>
      <c r="D45" s="6">
        <f>B45*C45</f>
        <v>0</v>
      </c>
    </row>
    <row r="46" spans="1:4" ht="15.75" customHeight="1" x14ac:dyDescent="0.3">
      <c r="A46" s="8" t="s">
        <v>32</v>
      </c>
      <c r="B46" s="6">
        <v>4.5</v>
      </c>
      <c r="C46" s="7"/>
      <c r="D46" s="6">
        <f>B46*C46</f>
        <v>0</v>
      </c>
    </row>
    <row r="47" spans="1:4" ht="15.75" customHeight="1" x14ac:dyDescent="0.3">
      <c r="A47" s="8" t="s">
        <v>33</v>
      </c>
      <c r="B47" s="6">
        <v>5</v>
      </c>
      <c r="C47" s="7"/>
      <c r="D47" s="6">
        <f>B47*C47</f>
        <v>0</v>
      </c>
    </row>
    <row r="48" spans="1:4" ht="15.75" customHeight="1" x14ac:dyDescent="0.3">
      <c r="A48" s="8" t="s">
        <v>34</v>
      </c>
      <c r="B48" s="6">
        <v>3.5</v>
      </c>
      <c r="C48" s="7"/>
      <c r="D48" s="6">
        <f>B48*C48</f>
        <v>0</v>
      </c>
    </row>
    <row r="49" spans="1:4" ht="15.75" customHeight="1" x14ac:dyDescent="0.3">
      <c r="A49" s="8" t="s">
        <v>35</v>
      </c>
      <c r="B49" s="6">
        <v>15</v>
      </c>
      <c r="C49" s="7"/>
      <c r="D49" s="6">
        <f>B49*C49</f>
        <v>0</v>
      </c>
    </row>
    <row r="50" spans="1:4" ht="15.75" customHeight="1" x14ac:dyDescent="0.3">
      <c r="A50" s="8"/>
      <c r="B50" s="6"/>
      <c r="C50" s="7"/>
      <c r="D50" s="6"/>
    </row>
    <row r="51" spans="1:4" ht="15.75" customHeight="1" x14ac:dyDescent="0.3">
      <c r="A51" s="5" t="s">
        <v>36</v>
      </c>
      <c r="B51" s="6"/>
      <c r="C51" s="7"/>
      <c r="D51" s="6"/>
    </row>
    <row r="52" spans="1:4" ht="15.75" customHeight="1" x14ac:dyDescent="0.3">
      <c r="A52" s="8" t="s">
        <v>37</v>
      </c>
      <c r="B52" s="6">
        <v>5500</v>
      </c>
      <c r="C52" s="7"/>
      <c r="D52" s="6">
        <f>B52*C52</f>
        <v>0</v>
      </c>
    </row>
    <row r="53" spans="1:4" ht="15.75" customHeight="1" x14ac:dyDescent="0.3">
      <c r="A53" s="8" t="s">
        <v>38</v>
      </c>
      <c r="B53" s="6">
        <v>2500</v>
      </c>
      <c r="C53" s="7"/>
      <c r="D53" s="6">
        <f>B53*C53</f>
        <v>0</v>
      </c>
    </row>
    <row r="54" spans="1:4" ht="15.75" customHeight="1" x14ac:dyDescent="0.3">
      <c r="A54" s="8" t="s">
        <v>39</v>
      </c>
      <c r="B54" s="6">
        <v>3500</v>
      </c>
      <c r="C54" s="7"/>
      <c r="D54" s="6">
        <f>B54*C54</f>
        <v>0</v>
      </c>
    </row>
    <row r="55" spans="1:4" ht="15.75" customHeight="1" x14ac:dyDescent="0.3">
      <c r="A55" s="8" t="s">
        <v>40</v>
      </c>
      <c r="B55" s="6">
        <v>500</v>
      </c>
      <c r="C55" s="7"/>
      <c r="D55" s="6">
        <f>B55*C55</f>
        <v>0</v>
      </c>
    </row>
    <row r="56" spans="1:4" ht="15.75" customHeight="1" x14ac:dyDescent="0.3">
      <c r="A56" s="8" t="s">
        <v>41</v>
      </c>
      <c r="B56" s="6">
        <v>1500</v>
      </c>
      <c r="C56" s="7"/>
      <c r="D56" s="6">
        <f>B56*C56</f>
        <v>0</v>
      </c>
    </row>
    <row r="57" spans="1:4" ht="15.75" customHeight="1" x14ac:dyDescent="0.3">
      <c r="A57" s="8"/>
      <c r="B57" s="6"/>
      <c r="C57" s="7"/>
      <c r="D57" s="6"/>
    </row>
    <row r="58" spans="1:4" ht="15.75" customHeight="1" x14ac:dyDescent="0.3">
      <c r="A58" s="5" t="s">
        <v>42</v>
      </c>
      <c r="B58" s="6"/>
      <c r="C58" s="7"/>
      <c r="D58" s="6"/>
    </row>
    <row r="59" spans="1:4" ht="15.75" customHeight="1" x14ac:dyDescent="0.3">
      <c r="A59" s="8" t="s">
        <v>43</v>
      </c>
      <c r="B59" s="6">
        <v>2000</v>
      </c>
      <c r="C59" s="7"/>
      <c r="D59" s="6">
        <f>B59*C59</f>
        <v>0</v>
      </c>
    </row>
    <row r="60" spans="1:4" ht="15.75" customHeight="1" x14ac:dyDescent="0.3">
      <c r="A60" s="8" t="s">
        <v>44</v>
      </c>
      <c r="B60" s="6">
        <v>1000</v>
      </c>
      <c r="C60" s="7"/>
      <c r="D60" s="6">
        <f>B60*C60</f>
        <v>0</v>
      </c>
    </row>
    <row r="61" spans="1:4" ht="15.75" customHeight="1" x14ac:dyDescent="0.3">
      <c r="A61" s="8" t="s">
        <v>45</v>
      </c>
      <c r="B61" s="6">
        <v>3000</v>
      </c>
      <c r="C61" s="7"/>
      <c r="D61" s="6">
        <f>B61*C61</f>
        <v>0</v>
      </c>
    </row>
    <row r="62" spans="1:4" ht="15.75" customHeight="1" x14ac:dyDescent="0.3">
      <c r="A62" s="5"/>
      <c r="B62" s="6"/>
      <c r="C62" s="7"/>
      <c r="D62" s="6"/>
    </row>
    <row r="63" spans="1:4" ht="15.75" customHeight="1" x14ac:dyDescent="0.3">
      <c r="A63" s="5" t="s">
        <v>46</v>
      </c>
      <c r="B63" s="6"/>
      <c r="C63" s="7"/>
      <c r="D63" s="6"/>
    </row>
    <row r="64" spans="1:4" ht="15.75" customHeight="1" x14ac:dyDescent="0.3">
      <c r="A64" s="8" t="s">
        <v>47</v>
      </c>
      <c r="B64" s="6">
        <v>1000</v>
      </c>
      <c r="C64" s="7"/>
      <c r="D64" s="6">
        <f>B64*C64</f>
        <v>0</v>
      </c>
    </row>
    <row r="65" spans="1:4" ht="15.75" customHeight="1" x14ac:dyDescent="0.3">
      <c r="A65" s="8" t="s">
        <v>48</v>
      </c>
      <c r="B65" s="6">
        <v>1500</v>
      </c>
      <c r="C65" s="7"/>
      <c r="D65" s="6">
        <f>B65*C65</f>
        <v>0</v>
      </c>
    </row>
    <row r="66" spans="1:4" ht="15.75" customHeight="1" x14ac:dyDescent="0.3">
      <c r="A66" s="8" t="s">
        <v>49</v>
      </c>
      <c r="B66" s="6">
        <v>1750</v>
      </c>
      <c r="C66" s="7"/>
      <c r="D66" s="6">
        <f>B66*C66</f>
        <v>0</v>
      </c>
    </row>
    <row r="67" spans="1:4" ht="15.75" customHeight="1" x14ac:dyDescent="0.3">
      <c r="A67" s="8" t="s">
        <v>50</v>
      </c>
      <c r="B67" s="6">
        <v>2000</v>
      </c>
      <c r="C67" s="7"/>
      <c r="D67" s="6">
        <f>B67*C67</f>
        <v>0</v>
      </c>
    </row>
    <row r="68" spans="1:4" ht="15.75" customHeight="1" x14ac:dyDescent="0.3">
      <c r="A68" s="8" t="s">
        <v>51</v>
      </c>
      <c r="B68" s="6">
        <v>2000</v>
      </c>
      <c r="C68" s="7"/>
      <c r="D68" s="6">
        <f>B68*C68</f>
        <v>0</v>
      </c>
    </row>
    <row r="69" spans="1:4" ht="15.75" customHeight="1" x14ac:dyDescent="0.3">
      <c r="A69" s="8"/>
      <c r="B69" s="6"/>
      <c r="C69" s="7"/>
      <c r="D69" s="6"/>
    </row>
    <row r="70" spans="1:4" ht="15.75" customHeight="1" x14ac:dyDescent="0.3">
      <c r="A70" s="5" t="s">
        <v>52</v>
      </c>
      <c r="B70" s="6"/>
      <c r="C70" s="7"/>
      <c r="D70" s="6"/>
    </row>
    <row r="71" spans="1:4" ht="15.75" customHeight="1" x14ac:dyDescent="0.3">
      <c r="A71" s="8" t="s">
        <v>53</v>
      </c>
      <c r="B71" s="6">
        <v>300</v>
      </c>
      <c r="C71" s="7"/>
      <c r="D71" s="6">
        <f>B71*C71</f>
        <v>0</v>
      </c>
    </row>
    <row r="72" spans="1:4" ht="15.75" customHeight="1" x14ac:dyDescent="0.3">
      <c r="A72" s="8" t="s">
        <v>54</v>
      </c>
      <c r="B72" s="6">
        <v>50</v>
      </c>
      <c r="C72" s="7"/>
      <c r="D72" s="6">
        <f>B72*C72</f>
        <v>0</v>
      </c>
    </row>
    <row r="73" spans="1:4" ht="15.75" customHeight="1" x14ac:dyDescent="0.3">
      <c r="A73" s="8" t="s">
        <v>55</v>
      </c>
      <c r="B73" s="6">
        <v>3</v>
      </c>
      <c r="C73" s="7"/>
      <c r="D73" s="6">
        <f>B73*C73</f>
        <v>0</v>
      </c>
    </row>
    <row r="74" spans="1:4" ht="15.75" customHeight="1" x14ac:dyDescent="0.3">
      <c r="A74" s="8"/>
      <c r="B74" s="6"/>
      <c r="C74" s="7"/>
      <c r="D74" s="6"/>
    </row>
    <row r="75" spans="1:4" ht="15.75" customHeight="1" x14ac:dyDescent="0.3">
      <c r="A75" s="5" t="s">
        <v>56</v>
      </c>
      <c r="B75" s="6"/>
      <c r="C75" s="7"/>
      <c r="D75" s="6"/>
    </row>
    <row r="76" spans="1:4" ht="15.75" customHeight="1" x14ac:dyDescent="0.3">
      <c r="A76" s="8" t="s">
        <v>57</v>
      </c>
      <c r="B76" s="6">
        <v>500</v>
      </c>
      <c r="C76" s="7"/>
      <c r="D76" s="6">
        <f>B76*C76</f>
        <v>0</v>
      </c>
    </row>
    <row r="77" spans="1:4" ht="15.75" customHeight="1" x14ac:dyDescent="0.3">
      <c r="A77" s="8" t="s">
        <v>58</v>
      </c>
      <c r="B77" s="6">
        <v>1000</v>
      </c>
      <c r="C77" s="7"/>
      <c r="D77" s="6">
        <f>B77*C77</f>
        <v>0</v>
      </c>
    </row>
    <row r="78" spans="1:4" ht="15.75" customHeight="1" x14ac:dyDescent="0.3">
      <c r="A78" s="8" t="s">
        <v>59</v>
      </c>
      <c r="B78" s="6">
        <v>1500</v>
      </c>
      <c r="C78" s="7"/>
      <c r="D78" s="6">
        <f>B78*C78</f>
        <v>0</v>
      </c>
    </row>
    <row r="79" spans="1:4" ht="15.75" customHeight="1" x14ac:dyDescent="0.3">
      <c r="A79" s="8"/>
      <c r="B79" s="6"/>
      <c r="C79" s="7"/>
      <c r="D79" s="6"/>
    </row>
    <row r="80" spans="1:4" ht="15.75" customHeight="1" x14ac:dyDescent="0.3">
      <c r="A80" s="5" t="s">
        <v>60</v>
      </c>
      <c r="B80" s="6"/>
      <c r="C80" s="7"/>
      <c r="D80" s="6"/>
    </row>
    <row r="81" spans="1:4" ht="15.75" customHeight="1" x14ac:dyDescent="0.3">
      <c r="A81" s="8" t="s">
        <v>61</v>
      </c>
      <c r="B81" s="6">
        <v>1500</v>
      </c>
      <c r="C81" s="7"/>
      <c r="D81" s="6">
        <f t="shared" ref="D81:D101" si="1">B81*C81</f>
        <v>0</v>
      </c>
    </row>
    <row r="82" spans="1:4" ht="15.75" customHeight="1" x14ac:dyDescent="0.3">
      <c r="A82" s="8" t="s">
        <v>62</v>
      </c>
      <c r="B82" s="6">
        <v>475</v>
      </c>
      <c r="C82" s="7"/>
      <c r="D82" s="6">
        <f t="shared" si="1"/>
        <v>0</v>
      </c>
    </row>
    <row r="83" spans="1:4" ht="15.75" customHeight="1" x14ac:dyDescent="0.3">
      <c r="A83" s="8" t="s">
        <v>63</v>
      </c>
      <c r="B83" s="6">
        <v>6</v>
      </c>
      <c r="C83" s="7"/>
      <c r="D83" s="6">
        <f t="shared" si="1"/>
        <v>0</v>
      </c>
    </row>
    <row r="84" spans="1:4" ht="15.75" customHeight="1" x14ac:dyDescent="0.3">
      <c r="A84" s="8" t="s">
        <v>64</v>
      </c>
      <c r="B84" s="6">
        <v>10</v>
      </c>
      <c r="C84" s="7"/>
      <c r="D84" s="6">
        <f t="shared" si="1"/>
        <v>0</v>
      </c>
    </row>
    <row r="85" spans="1:4" ht="15.75" customHeight="1" x14ac:dyDescent="0.3">
      <c r="A85" s="8" t="s">
        <v>65</v>
      </c>
      <c r="B85" s="6">
        <v>5.5</v>
      </c>
      <c r="C85" s="7"/>
      <c r="D85" s="6">
        <f t="shared" si="1"/>
        <v>0</v>
      </c>
    </row>
    <row r="86" spans="1:4" ht="15.75" customHeight="1" x14ac:dyDescent="0.3">
      <c r="A86" s="8" t="s">
        <v>66</v>
      </c>
      <c r="B86" s="6">
        <v>2</v>
      </c>
      <c r="C86" s="7"/>
      <c r="D86" s="6">
        <f t="shared" si="1"/>
        <v>0</v>
      </c>
    </row>
    <row r="87" spans="1:4" ht="15.75" customHeight="1" x14ac:dyDescent="0.3">
      <c r="A87" s="8" t="s">
        <v>67</v>
      </c>
      <c r="B87" s="6">
        <v>2</v>
      </c>
      <c r="C87" s="7"/>
      <c r="D87" s="6">
        <f t="shared" si="1"/>
        <v>0</v>
      </c>
    </row>
    <row r="88" spans="1:4" ht="15.75" customHeight="1" x14ac:dyDescent="0.3">
      <c r="A88" s="8" t="s">
        <v>68</v>
      </c>
      <c r="B88" s="6">
        <v>2</v>
      </c>
      <c r="C88" s="7"/>
      <c r="D88" s="6">
        <f t="shared" si="1"/>
        <v>0</v>
      </c>
    </row>
    <row r="89" spans="1:4" ht="15.75" customHeight="1" x14ac:dyDescent="0.3">
      <c r="A89" s="8" t="s">
        <v>69</v>
      </c>
      <c r="B89" s="6">
        <v>20</v>
      </c>
      <c r="C89" s="7"/>
      <c r="D89" s="6">
        <f t="shared" si="1"/>
        <v>0</v>
      </c>
    </row>
    <row r="90" spans="1:4" ht="15.75" customHeight="1" x14ac:dyDescent="0.3">
      <c r="A90" s="8" t="s">
        <v>70</v>
      </c>
      <c r="B90" s="6">
        <v>5</v>
      </c>
      <c r="C90" s="7"/>
      <c r="D90" s="6">
        <f t="shared" si="1"/>
        <v>0</v>
      </c>
    </row>
    <row r="91" spans="1:4" ht="15.75" customHeight="1" x14ac:dyDescent="0.3">
      <c r="A91" s="8" t="s">
        <v>71</v>
      </c>
      <c r="B91" s="6">
        <v>1000</v>
      </c>
      <c r="C91" s="7"/>
      <c r="D91" s="6">
        <f t="shared" si="1"/>
        <v>0</v>
      </c>
    </row>
    <row r="92" spans="1:4" ht="15.75" customHeight="1" x14ac:dyDescent="0.3">
      <c r="A92" s="8" t="s">
        <v>72</v>
      </c>
      <c r="B92" s="6">
        <v>500</v>
      </c>
      <c r="C92" s="7"/>
      <c r="D92" s="6">
        <f t="shared" si="1"/>
        <v>0</v>
      </c>
    </row>
    <row r="93" spans="1:4" ht="15.75" customHeight="1" x14ac:dyDescent="0.3">
      <c r="A93" s="8" t="s">
        <v>73</v>
      </c>
      <c r="B93" s="6">
        <v>5</v>
      </c>
      <c r="C93" s="7"/>
      <c r="D93" s="6">
        <f t="shared" si="1"/>
        <v>0</v>
      </c>
    </row>
    <row r="94" spans="1:4" ht="15.75" customHeight="1" x14ac:dyDescent="0.3">
      <c r="A94" s="8" t="s">
        <v>74</v>
      </c>
      <c r="B94" s="6">
        <v>3000</v>
      </c>
      <c r="C94" s="7"/>
      <c r="D94" s="6">
        <f t="shared" si="1"/>
        <v>0</v>
      </c>
    </row>
    <row r="95" spans="1:4" ht="15.75" customHeight="1" x14ac:dyDescent="0.3">
      <c r="A95" s="8" t="s">
        <v>75</v>
      </c>
      <c r="B95" s="6">
        <v>1000</v>
      </c>
      <c r="C95" s="7"/>
      <c r="D95" s="6">
        <f t="shared" si="1"/>
        <v>0</v>
      </c>
    </row>
    <row r="96" spans="1:4" ht="15.75" customHeight="1" x14ac:dyDescent="0.3">
      <c r="A96" s="8" t="s">
        <v>76</v>
      </c>
      <c r="B96" s="6">
        <v>3000</v>
      </c>
      <c r="C96" s="7"/>
      <c r="D96" s="6">
        <f t="shared" si="1"/>
        <v>0</v>
      </c>
    </row>
    <row r="97" spans="1:4" ht="15.75" customHeight="1" x14ac:dyDescent="0.3">
      <c r="A97" s="8" t="s">
        <v>77</v>
      </c>
      <c r="B97" s="6">
        <v>100</v>
      </c>
      <c r="C97" s="7"/>
      <c r="D97" s="6">
        <f t="shared" si="1"/>
        <v>0</v>
      </c>
    </row>
    <row r="98" spans="1:4" ht="15.75" customHeight="1" x14ac:dyDescent="0.3">
      <c r="A98" s="8" t="s">
        <v>78</v>
      </c>
      <c r="B98" s="6">
        <v>1000</v>
      </c>
      <c r="C98" s="7"/>
      <c r="D98" s="6">
        <f t="shared" si="1"/>
        <v>0</v>
      </c>
    </row>
    <row r="99" spans="1:4" ht="15.75" customHeight="1" x14ac:dyDescent="0.3">
      <c r="A99" s="8" t="s">
        <v>79</v>
      </c>
      <c r="B99" s="6">
        <v>1500</v>
      </c>
      <c r="C99" s="7"/>
      <c r="D99" s="6">
        <f t="shared" si="1"/>
        <v>0</v>
      </c>
    </row>
    <row r="100" spans="1:4" ht="15.75" customHeight="1" x14ac:dyDescent="0.3">
      <c r="A100" s="8" t="s">
        <v>80</v>
      </c>
      <c r="B100" s="6">
        <v>80</v>
      </c>
      <c r="C100" s="7"/>
      <c r="D100" s="6">
        <f t="shared" si="1"/>
        <v>0</v>
      </c>
    </row>
    <row r="101" spans="1:4" ht="15.75" customHeight="1" x14ac:dyDescent="0.3">
      <c r="A101" s="8" t="s">
        <v>81</v>
      </c>
      <c r="B101" s="6">
        <v>25</v>
      </c>
      <c r="C101" s="7"/>
      <c r="D101" s="6">
        <f t="shared" si="1"/>
        <v>0</v>
      </c>
    </row>
    <row r="102" spans="1:4" ht="15.75" customHeight="1" x14ac:dyDescent="0.3">
      <c r="A102" s="8"/>
      <c r="B102" s="6"/>
      <c r="C102" s="7"/>
      <c r="D102" s="6"/>
    </row>
    <row r="103" spans="1:4" ht="15.75" customHeight="1" x14ac:dyDescent="0.3">
      <c r="A103" s="5" t="s">
        <v>82</v>
      </c>
      <c r="B103" s="6"/>
      <c r="C103" s="7"/>
      <c r="D103" s="6"/>
    </row>
    <row r="104" spans="1:4" ht="15.75" customHeight="1" x14ac:dyDescent="0.3">
      <c r="A104" s="8" t="s">
        <v>83</v>
      </c>
      <c r="B104" s="6">
        <v>1000</v>
      </c>
      <c r="C104" s="7"/>
      <c r="D104" s="6">
        <f>B104*C104</f>
        <v>0</v>
      </c>
    </row>
    <row r="105" spans="1:4" ht="15.75" customHeight="1" x14ac:dyDescent="0.3">
      <c r="A105" s="8" t="s">
        <v>84</v>
      </c>
      <c r="B105" s="6">
        <v>500</v>
      </c>
      <c r="C105" s="7"/>
      <c r="D105" s="6">
        <f>B105*C105</f>
        <v>0</v>
      </c>
    </row>
    <row r="106" spans="1:4" ht="15.75" customHeight="1" x14ac:dyDescent="0.3">
      <c r="A106" s="8" t="s">
        <v>85</v>
      </c>
      <c r="B106" s="6">
        <v>1000</v>
      </c>
      <c r="C106" s="7"/>
      <c r="D106" s="6">
        <f>B106*C106</f>
        <v>0</v>
      </c>
    </row>
    <row r="107" spans="1:4" ht="15.75" customHeight="1" x14ac:dyDescent="0.3">
      <c r="A107" s="8"/>
      <c r="B107" s="6"/>
      <c r="C107" s="7"/>
      <c r="D107" s="6"/>
    </row>
    <row r="108" spans="1:4" ht="15.75" customHeight="1" x14ac:dyDescent="0.3">
      <c r="A108" s="8"/>
      <c r="B108" s="6"/>
      <c r="C108" s="7"/>
      <c r="D108" s="6"/>
    </row>
    <row r="109" spans="1:4" ht="15.75" customHeight="1" x14ac:dyDescent="0.3">
      <c r="A109" s="8"/>
      <c r="B109" s="6"/>
      <c r="C109" s="7"/>
      <c r="D109" s="6"/>
    </row>
    <row r="110" spans="1:4" ht="15.75" customHeight="1" x14ac:dyDescent="0.3">
      <c r="A110" s="8"/>
      <c r="B110" s="6"/>
      <c r="C110" s="7"/>
      <c r="D110" s="6"/>
    </row>
    <row r="111" spans="1:4" ht="15.75" customHeight="1" x14ac:dyDescent="0.3">
      <c r="A111" s="8"/>
      <c r="B111" s="6"/>
      <c r="C111" s="7"/>
      <c r="D111" s="6"/>
    </row>
    <row r="112" spans="1:4" ht="15.75" customHeight="1" x14ac:dyDescent="0.3">
      <c r="A112" s="9" t="s">
        <v>5</v>
      </c>
      <c r="B112" s="10"/>
      <c r="C112" s="10"/>
      <c r="D112" s="11">
        <f>SUM(D60:D111,D14:D59)</f>
        <v>0</v>
      </c>
    </row>
    <row r="113" spans="1:8" ht="15.75" customHeight="1" x14ac:dyDescent="0.3">
      <c r="A113" s="12" t="s">
        <v>86</v>
      </c>
      <c r="B113" s="13">
        <v>0.1</v>
      </c>
      <c r="C113" s="30"/>
      <c r="D113" s="14">
        <f>SUM(D13:D111)*C113</f>
        <v>0</v>
      </c>
    </row>
    <row r="114" spans="1:8" ht="15.75" customHeight="1" x14ac:dyDescent="0.3">
      <c r="A114" s="15" t="s">
        <v>87</v>
      </c>
      <c r="B114" s="16"/>
      <c r="C114" s="16"/>
      <c r="D114" s="17">
        <f>D112+D113</f>
        <v>0</v>
      </c>
    </row>
    <row r="115" spans="1:8" ht="15.75" customHeight="1" x14ac:dyDescent="0.25">
      <c r="D115" s="18"/>
    </row>
    <row r="116" spans="1:8" ht="15.75" customHeight="1" x14ac:dyDescent="0.25">
      <c r="D116" s="18"/>
      <c r="H116" s="18"/>
    </row>
    <row r="117" spans="1:8" ht="48" customHeight="1" x14ac:dyDescent="0.25">
      <c r="A117" s="57" t="s">
        <v>88</v>
      </c>
      <c r="B117" s="55"/>
      <c r="C117" s="55"/>
      <c r="D117" s="55"/>
    </row>
    <row r="118" spans="1:8" ht="15.75" customHeight="1" x14ac:dyDescent="0.25"/>
    <row r="119" spans="1:8" ht="15.75" customHeight="1" x14ac:dyDescent="0.25"/>
    <row r="120" spans="1:8" ht="15.75" customHeight="1" x14ac:dyDescent="0.25"/>
    <row r="121" spans="1:8" ht="15.75" customHeight="1" x14ac:dyDescent="0.25"/>
    <row r="122" spans="1:8" ht="15.75" customHeight="1" x14ac:dyDescent="0.25"/>
    <row r="123" spans="1:8" ht="15.75" customHeight="1" x14ac:dyDescent="0.25"/>
    <row r="124" spans="1:8" ht="15.75" customHeight="1" x14ac:dyDescent="0.25"/>
    <row r="125" spans="1:8" ht="15.75" customHeight="1" x14ac:dyDescent="0.25"/>
    <row r="126" spans="1:8" ht="15.75" customHeight="1" x14ac:dyDescent="0.25">
      <c r="H126" s="18"/>
    </row>
    <row r="127" spans="1:8" ht="15.75" customHeight="1" x14ac:dyDescent="0.25"/>
    <row r="128" spans="1: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mergeCells count="3">
    <mergeCell ref="A1:D2"/>
    <mergeCell ref="A9:D10"/>
    <mergeCell ref="A117:D117"/>
  </mergeCells>
  <pageMargins left="0.5" right="0.5" top="0.5" bottom="0.5" header="0" footer="0"/>
  <pageSetup fitToHeight="0" orientation="portrait"/>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sheetPr>
  <dimension ref="A1:G31"/>
  <sheetViews>
    <sheetView workbookViewId="0">
      <selection activeCell="I3" sqref="I3"/>
    </sheetView>
  </sheetViews>
  <sheetFormatPr defaultColWidth="14.42578125" defaultRowHeight="15" customHeight="1" x14ac:dyDescent="0.25"/>
  <cols>
    <col min="1" max="1" width="42.140625" customWidth="1"/>
    <col min="3" max="3" width="21" bestFit="1" customWidth="1"/>
    <col min="4" max="4" width="14.85546875" bestFit="1" customWidth="1"/>
  </cols>
  <sheetData>
    <row r="1" spans="1:7" ht="46.5" x14ac:dyDescent="0.7">
      <c r="A1" s="62" t="s">
        <v>89</v>
      </c>
      <c r="B1" s="59"/>
      <c r="C1" s="59"/>
      <c r="D1" s="59"/>
      <c r="E1" s="59"/>
      <c r="F1" s="59"/>
      <c r="G1" s="59"/>
    </row>
    <row r="2" spans="1:7" ht="18.75" x14ac:dyDescent="0.3">
      <c r="A2" s="58" t="s">
        <v>90</v>
      </c>
      <c r="B2" s="59"/>
      <c r="C2" s="59"/>
      <c r="D2" s="59"/>
      <c r="E2" s="59"/>
      <c r="F2" s="59"/>
      <c r="G2" s="59"/>
    </row>
    <row r="3" spans="1:7" ht="18.75" x14ac:dyDescent="0.3">
      <c r="A3" s="60" t="s">
        <v>91</v>
      </c>
      <c r="B3" s="59"/>
      <c r="C3" s="59"/>
      <c r="D3" s="59"/>
      <c r="E3" s="59"/>
      <c r="F3" s="59"/>
      <c r="G3" s="61"/>
    </row>
    <row r="4" spans="1:7" x14ac:dyDescent="0.25">
      <c r="A4" s="19"/>
      <c r="B4" s="19"/>
      <c r="C4" s="20"/>
      <c r="D4" s="20"/>
      <c r="E4" s="20"/>
      <c r="F4" s="20"/>
      <c r="G4" s="20"/>
    </row>
    <row r="5" spans="1:7" ht="18" x14ac:dyDescent="0.25">
      <c r="A5" s="21" t="s">
        <v>92</v>
      </c>
      <c r="B5" s="22">
        <f>'Rehab Calculator'!B7</f>
        <v>300000</v>
      </c>
      <c r="C5" s="20"/>
      <c r="D5" s="23"/>
      <c r="E5" s="24"/>
      <c r="F5" s="20"/>
      <c r="G5" s="20"/>
    </row>
    <row r="6" spans="1:7" ht="18" x14ac:dyDescent="0.25">
      <c r="A6" s="21" t="s">
        <v>93</v>
      </c>
      <c r="B6" s="25">
        <v>0.7</v>
      </c>
      <c r="C6" s="20"/>
      <c r="D6" s="23"/>
      <c r="E6" s="26"/>
      <c r="F6" s="20"/>
      <c r="G6" s="20"/>
    </row>
    <row r="7" spans="1:7" ht="18" x14ac:dyDescent="0.25">
      <c r="A7" s="21" t="s">
        <v>94</v>
      </c>
      <c r="B7" s="27">
        <f>'Rehab Calculator'!D114</f>
        <v>0</v>
      </c>
      <c r="C7" s="20"/>
      <c r="D7" s="23"/>
      <c r="E7" s="24"/>
      <c r="F7" s="20"/>
      <c r="G7" s="20"/>
    </row>
    <row r="8" spans="1:7" ht="18.75" x14ac:dyDescent="0.3">
      <c r="A8" s="21" t="s">
        <v>95</v>
      </c>
      <c r="B8" s="28">
        <f>(B5*B6)-B7</f>
        <v>210000</v>
      </c>
      <c r="C8" s="20"/>
      <c r="D8" s="23"/>
      <c r="E8" s="29"/>
      <c r="F8" s="20"/>
      <c r="G8" s="20"/>
    </row>
    <row r="9" spans="1:7" ht="15.75" thickBot="1" x14ac:dyDescent="0.3">
      <c r="A9" s="20"/>
      <c r="B9" s="20"/>
      <c r="C9" s="20"/>
      <c r="D9" s="20"/>
      <c r="E9" s="20"/>
      <c r="F9" s="20"/>
      <c r="G9" s="20"/>
    </row>
    <row r="10" spans="1:7" ht="15.75" thickBot="1" x14ac:dyDescent="0.3">
      <c r="A10" s="43" t="s">
        <v>113</v>
      </c>
      <c r="B10" s="44"/>
      <c r="C10" s="20"/>
      <c r="D10" s="20"/>
      <c r="E10" s="20"/>
      <c r="F10" s="20"/>
      <c r="G10" s="20"/>
    </row>
    <row r="11" spans="1:7" ht="15.75" thickBot="1" x14ac:dyDescent="0.3">
      <c r="A11" s="45" t="s">
        <v>115</v>
      </c>
      <c r="B11" s="46">
        <v>0.12</v>
      </c>
      <c r="C11" s="20"/>
      <c r="D11" s="20"/>
      <c r="E11" s="20"/>
      <c r="F11" s="20"/>
      <c r="G11" s="20"/>
    </row>
    <row r="12" spans="1:7" ht="15" customHeight="1" thickBot="1" x14ac:dyDescent="0.3">
      <c r="A12" s="45" t="s">
        <v>114</v>
      </c>
      <c r="B12" s="47">
        <v>0.03</v>
      </c>
    </row>
    <row r="13" spans="1:7" ht="15" customHeight="1" thickBot="1" x14ac:dyDescent="0.3">
      <c r="A13" s="45" t="s">
        <v>123</v>
      </c>
      <c r="B13" s="65">
        <v>6</v>
      </c>
    </row>
    <row r="14" spans="1:7" ht="15" customHeight="1" thickBot="1" x14ac:dyDescent="0.3"/>
    <row r="15" spans="1:7" ht="15.75" customHeight="1" thickBot="1" x14ac:dyDescent="0.3">
      <c r="A15" s="31"/>
      <c r="B15" s="32"/>
      <c r="C15" s="63" t="s">
        <v>96</v>
      </c>
      <c r="D15" s="64"/>
    </row>
    <row r="16" spans="1:7" ht="15" customHeight="1" thickBot="1" x14ac:dyDescent="0.3">
      <c r="A16" s="33" t="s">
        <v>95</v>
      </c>
      <c r="B16" s="34">
        <f>B8</f>
        <v>210000</v>
      </c>
      <c r="C16" s="35"/>
      <c r="D16" s="36"/>
    </row>
    <row r="17" spans="1:4" ht="15" customHeight="1" thickBot="1" x14ac:dyDescent="0.3">
      <c r="A17" s="33" t="s">
        <v>94</v>
      </c>
      <c r="B17" s="34">
        <f>B7</f>
        <v>0</v>
      </c>
      <c r="C17" s="35"/>
      <c r="D17" s="36"/>
    </row>
    <row r="18" spans="1:4" ht="15" customHeight="1" thickBot="1" x14ac:dyDescent="0.3">
      <c r="A18" s="33" t="s">
        <v>97</v>
      </c>
      <c r="B18" s="49">
        <f>SUM(B16:B17)</f>
        <v>210000</v>
      </c>
      <c r="C18" s="35"/>
      <c r="D18" s="36"/>
    </row>
    <row r="19" spans="1:4" ht="15" customHeight="1" thickBot="1" x14ac:dyDescent="0.3">
      <c r="A19" s="33"/>
      <c r="B19" s="34"/>
      <c r="C19" s="39" t="s">
        <v>99</v>
      </c>
      <c r="D19" s="40">
        <f>B31</f>
        <v>227648.5</v>
      </c>
    </row>
    <row r="20" spans="1:4" ht="15" customHeight="1" thickBot="1" x14ac:dyDescent="0.3">
      <c r="A20" s="33" t="s">
        <v>98</v>
      </c>
      <c r="B20" s="38"/>
      <c r="C20" s="35"/>
      <c r="D20" s="36"/>
    </row>
    <row r="21" spans="1:4" ht="15" customHeight="1" thickBot="1" x14ac:dyDescent="0.3">
      <c r="A21" s="41" t="s">
        <v>100</v>
      </c>
      <c r="B21" s="49">
        <v>600</v>
      </c>
      <c r="C21" s="39" t="s">
        <v>102</v>
      </c>
      <c r="D21" s="50">
        <v>300000</v>
      </c>
    </row>
    <row r="22" spans="1:4" ht="15" customHeight="1" thickBot="1" x14ac:dyDescent="0.3">
      <c r="A22" s="41" t="s">
        <v>101</v>
      </c>
      <c r="B22" s="49">
        <v>800</v>
      </c>
      <c r="C22" s="39" t="s">
        <v>104</v>
      </c>
      <c r="D22" s="50">
        <v>300000</v>
      </c>
    </row>
    <row r="23" spans="1:4" ht="15" customHeight="1" thickBot="1" x14ac:dyDescent="0.3">
      <c r="A23" s="41" t="s">
        <v>103</v>
      </c>
      <c r="B23" s="49">
        <v>1648.5</v>
      </c>
      <c r="C23" s="39"/>
      <c r="D23" s="40"/>
    </row>
    <row r="24" spans="1:4" ht="15" customHeight="1" thickBot="1" x14ac:dyDescent="0.3">
      <c r="A24" s="41" t="s">
        <v>105</v>
      </c>
      <c r="B24" s="66">
        <f>(B18*B11/12)*B13</f>
        <v>12600</v>
      </c>
      <c r="C24" s="35"/>
      <c r="D24" s="36"/>
    </row>
    <row r="25" spans="1:4" ht="15" customHeight="1" thickBot="1" x14ac:dyDescent="0.3">
      <c r="A25" s="41" t="s">
        <v>122</v>
      </c>
      <c r="B25" s="66">
        <f>B18*B12</f>
        <v>6300</v>
      </c>
      <c r="C25" s="35"/>
      <c r="D25" s="36"/>
    </row>
    <row r="26" spans="1:4" ht="15" customHeight="1" thickBot="1" x14ac:dyDescent="0.3">
      <c r="A26" s="37"/>
      <c r="B26" s="38"/>
      <c r="C26" s="42" t="s">
        <v>107</v>
      </c>
      <c r="D26" s="36"/>
    </row>
    <row r="27" spans="1:4" ht="15" customHeight="1" thickBot="1" x14ac:dyDescent="0.3">
      <c r="A27" s="33" t="s">
        <v>106</v>
      </c>
      <c r="B27" s="38"/>
      <c r="C27" s="51" t="s">
        <v>121</v>
      </c>
      <c r="D27" s="52">
        <v>0.05</v>
      </c>
    </row>
    <row r="28" spans="1:4" ht="15" customHeight="1" thickBot="1" x14ac:dyDescent="0.3">
      <c r="A28" s="41" t="s">
        <v>108</v>
      </c>
      <c r="B28" s="49">
        <v>2000</v>
      </c>
      <c r="C28" s="39" t="s">
        <v>109</v>
      </c>
      <c r="D28" s="40">
        <f>D22*D27</f>
        <v>15000</v>
      </c>
    </row>
    <row r="29" spans="1:4" ht="15" customHeight="1" thickBot="1" x14ac:dyDescent="0.3">
      <c r="A29" s="37"/>
      <c r="B29" s="38"/>
      <c r="C29" s="39" t="s">
        <v>110</v>
      </c>
      <c r="D29" s="50">
        <v>2000</v>
      </c>
    </row>
    <row r="30" spans="1:4" ht="15" customHeight="1" thickBot="1" x14ac:dyDescent="0.3">
      <c r="A30" s="37"/>
      <c r="B30" s="38"/>
      <c r="D30" s="40"/>
    </row>
    <row r="31" spans="1:4" ht="19.5" thickBot="1" x14ac:dyDescent="0.35">
      <c r="A31" s="53" t="s">
        <v>111</v>
      </c>
      <c r="B31" s="54">
        <f>SUM(B21:B24,B28,B16:B17)</f>
        <v>227648.5</v>
      </c>
      <c r="C31" s="67" t="s">
        <v>112</v>
      </c>
      <c r="D31" s="68">
        <f>D22-D19-D28-D29</f>
        <v>55351.5</v>
      </c>
    </row>
  </sheetData>
  <mergeCells count="4">
    <mergeCell ref="A2:G2"/>
    <mergeCell ref="A3:G3"/>
    <mergeCell ref="A1:G1"/>
    <mergeCell ref="C15:D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Rehab Calculator</vt:lpstr>
      <vt:lpstr>The Flipping Formula - MAO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DellOwner</dc:creator>
  <cp:lastModifiedBy>Rachel Mendoza</cp:lastModifiedBy>
  <dcterms:created xsi:type="dcterms:W3CDTF">2020-05-22T15:13:57Z</dcterms:created>
  <dcterms:modified xsi:type="dcterms:W3CDTF">2024-04-05T17:46:48Z</dcterms:modified>
</cp:coreProperties>
</file>